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meier\Documents\2026_2025_grundlagen_stroemungstechnik\2026_IU\cfd\"/>
    </mc:Choice>
  </mc:AlternateContent>
  <xr:revisionPtr revIDLastSave="0" documentId="8_{E6A6D60F-BB09-4B2C-B8A4-327F2571C80C}" xr6:coauthVersionLast="47" xr6:coauthVersionMax="47" xr10:uidLastSave="{00000000-0000-0000-0000-000000000000}"/>
  <bookViews>
    <workbookView xWindow="2835" yWindow="930" windowWidth="21600" windowHeight="11295" activeTab="1" xr2:uid="{3A1673F0-8E53-42F3-ACEF-EC18FE262547}"/>
  </bookViews>
  <sheets>
    <sheet name="Druckverlust" sheetId="1" r:id="rId1"/>
    <sheet name="Differenz innen aussen" sheetId="2" r:id="rId2"/>
  </sheets>
  <externalReferences>
    <externalReference r:id="rId3"/>
  </externalReferences>
  <definedNames>
    <definedName name="D_rohr">Druckverlust!$B$11</definedName>
    <definedName name="epsilon">Druckverlust!$B$22</definedName>
    <definedName name="lambda">Druckverlust!$B$23</definedName>
    <definedName name="Re">Druckverlust!$B$8</definedName>
    <definedName name="rho">Druckverlust!$B$5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" i="2" l="1"/>
  <c r="D22" i="2"/>
  <c r="D21" i="2"/>
  <c r="D20" i="2"/>
  <c r="D19" i="2"/>
  <c r="D18" i="2"/>
  <c r="D17" i="2"/>
  <c r="D16" i="2"/>
  <c r="D15" i="2"/>
  <c r="D14" i="2"/>
  <c r="D13" i="2"/>
  <c r="C3" i="2"/>
  <c r="E3" i="2" s="1"/>
  <c r="B31" i="1" l="1"/>
  <c r="B18" i="1"/>
  <c r="B7" i="1"/>
  <c r="B8" i="1" s="1"/>
  <c r="B19" i="1"/>
  <c r="B15" i="1"/>
  <c r="B23" i="1"/>
  <c r="B24" i="1"/>
  <c r="B26" i="1"/>
</calcChain>
</file>

<file path=xl/sharedStrings.xml><?xml version="1.0" encoding="utf-8"?>
<sst xmlns="http://schemas.openxmlformats.org/spreadsheetml/2006/main" count="65" uniqueCount="53">
  <si>
    <t>Rohrkrümmer Wasser - vollständiger Rohrquerschnitt</t>
  </si>
  <si>
    <t>p_austritt</t>
  </si>
  <si>
    <t>Pa</t>
  </si>
  <si>
    <t>dp</t>
  </si>
  <si>
    <t>c</t>
  </si>
  <si>
    <t>m/s</t>
  </si>
  <si>
    <t>D_rohr</t>
  </si>
  <si>
    <t>m</t>
  </si>
  <si>
    <t>l_ein</t>
  </si>
  <si>
    <t>l_aus</t>
  </si>
  <si>
    <t>R_krümmer</t>
  </si>
  <si>
    <t>R-krümmer/D</t>
  </si>
  <si>
    <t>zeta</t>
  </si>
  <si>
    <t>https://www.schweizer-fn.de/berechnung/zeta/rohrbogen/rohrbogen_rech.php</t>
  </si>
  <si>
    <t>dp_zeta</t>
  </si>
  <si>
    <t>rho</t>
  </si>
  <si>
    <t>kg/m^3</t>
  </si>
  <si>
    <t>l_gesamt</t>
  </si>
  <si>
    <t>Re</t>
  </si>
  <si>
    <t>Pa s</t>
  </si>
  <si>
    <t>eta</t>
  </si>
  <si>
    <t>nue</t>
  </si>
  <si>
    <t>m^2/s</t>
  </si>
  <si>
    <t>korr        0,9e-6</t>
  </si>
  <si>
    <t xml:space="preserve">   </t>
  </si>
  <si>
    <t>korr   0,09e-5</t>
  </si>
  <si>
    <t>lambda</t>
  </si>
  <si>
    <t>epsilon</t>
  </si>
  <si>
    <t xml:space="preserve">dp </t>
  </si>
  <si>
    <t>p_eintritt</t>
  </si>
  <si>
    <t>Gültigkeitsbereich der Kennwerte: Standard-Zeta-Werte stammen aus Messungen bei bestimmten Reynolds-Zahlen und Geometrien; weichen diese ab, liefert der starre 1-D-Ansatz konservative (zu hohe) Verluste. [1]</t>
  </si>
  <si>
    <t>dp_gesamt</t>
  </si>
  <si>
    <t>zeta=0,167</t>
  </si>
  <si>
    <t xml:space="preserve">numerisch - turbulent - Studentenversion </t>
  </si>
  <si>
    <t>für dp_rohrrreibung</t>
  </si>
  <si>
    <t>Min Druck</t>
  </si>
  <si>
    <t>außen</t>
  </si>
  <si>
    <t>Max Druck</t>
  </si>
  <si>
    <t>bar</t>
  </si>
  <si>
    <t>Druckdifferenz innen/außen</t>
  </si>
  <si>
    <t xml:space="preserve">c_innen </t>
  </si>
  <si>
    <t>c_außen</t>
  </si>
  <si>
    <t>Contour auf Plane durch Rohrleitung von Eintritt zu Austritt</t>
  </si>
  <si>
    <t>analytische Lösung</t>
  </si>
  <si>
    <t>delta_p</t>
  </si>
  <si>
    <t>1,265 bar</t>
  </si>
  <si>
    <t>c=a/r</t>
  </si>
  <si>
    <t>a=</t>
  </si>
  <si>
    <t>r_innen</t>
  </si>
  <si>
    <t>Wand</t>
  </si>
  <si>
    <t>real</t>
  </si>
  <si>
    <t>r_aussen</t>
  </si>
  <si>
    <t>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</si>
</sst>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00000"/>
    <numFmt numFmtId="167" formatCode="#,##0.00000"/>
    <numFmt numFmtId="168" formatCode="0.0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11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0" xfId="1"/>
    <xf numFmtId="167" fontId="0" fillId="0" borderId="0" xfId="0" applyNumberFormat="1"/>
    <xf numFmtId="168" fontId="0" fillId="0" borderId="0" xfId="0" applyNumberForma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Geschwindigkeitsvergleich</a:t>
            </a:r>
          </a:p>
        </c:rich>
      </c:tx>
      <c:layout>
        <c:manualLayout>
          <c:xMode val="edge"/>
          <c:yMode val="edge"/>
          <c:x val="0.2872012248468941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analytische Lösung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[1]Tabelle1!$C$17:$C$25</c:f>
              <c:numCache>
                <c:formatCode>General</c:formatCode>
                <c:ptCount val="9"/>
                <c:pt idx="0">
                  <c:v>0.11</c:v>
                </c:pt>
                <c:pt idx="1">
                  <c:v>0.12</c:v>
                </c:pt>
                <c:pt idx="2">
                  <c:v>0.13</c:v>
                </c:pt>
                <c:pt idx="3">
                  <c:v>0.14000000000000001</c:v>
                </c:pt>
                <c:pt idx="4">
                  <c:v>0.15</c:v>
                </c:pt>
                <c:pt idx="5">
                  <c:v>0.16</c:v>
                </c:pt>
                <c:pt idx="6">
                  <c:v>0.17</c:v>
                </c:pt>
                <c:pt idx="7">
                  <c:v>0.18</c:v>
                </c:pt>
                <c:pt idx="8">
                  <c:v>0.19</c:v>
                </c:pt>
              </c:numCache>
            </c:numRef>
          </c:xVal>
          <c:yVal>
            <c:numRef>
              <c:f>[1]Tabelle1!$D$17:$D$25</c:f>
              <c:numCache>
                <c:formatCode>0.0</c:formatCode>
                <c:ptCount val="9"/>
                <c:pt idx="0">
                  <c:v>16.7</c:v>
                </c:pt>
                <c:pt idx="1">
                  <c:v>15.308333333333334</c:v>
                </c:pt>
                <c:pt idx="2">
                  <c:v>14.13076923076923</c:v>
                </c:pt>
                <c:pt idx="3">
                  <c:v>13.12142857142857</c:v>
                </c:pt>
                <c:pt idx="4">
                  <c:v>12.246666666666666</c:v>
                </c:pt>
                <c:pt idx="5">
                  <c:v>11.481249999999999</c:v>
                </c:pt>
                <c:pt idx="6">
                  <c:v>10.805882352941175</c:v>
                </c:pt>
                <c:pt idx="7">
                  <c:v>10.205555555555556</c:v>
                </c:pt>
                <c:pt idx="8">
                  <c:v>9.6684210526315795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9F-472B-B42B-09550F315BD3}"/>
            </c:ext>
          </c:extLst>
        </c:ser>
        <c:ser>
          <c:idx val="1"/>
          <c:order val="1"/>
          <c:tx>
            <c:v>CFD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57150">
                <a:solidFill>
                  <a:schemeClr val="accent2"/>
                </a:solidFill>
              </a:ln>
              <a:effectLst/>
            </c:spPr>
          </c:marker>
          <c:xVal>
            <c:numRef>
              <c:f>[1]Tabelle1!$B$8:$B$9</c:f>
              <c:numCache>
                <c:formatCode>General</c:formatCode>
                <c:ptCount val="2"/>
                <c:pt idx="0">
                  <c:v>0.11</c:v>
                </c:pt>
                <c:pt idx="1">
                  <c:v>0.19</c:v>
                </c:pt>
              </c:numCache>
            </c:numRef>
          </c:xVal>
          <c:yVal>
            <c:numRef>
              <c:f>[1]Tabelle1!$C$8:$C$9</c:f>
              <c:numCache>
                <c:formatCode>#,##0.00000</c:formatCode>
                <c:ptCount val="2"/>
                <c:pt idx="0" formatCode="General">
                  <c:v>15.6675</c:v>
                </c:pt>
                <c:pt idx="1">
                  <c:v>11.154500000000001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9F-472B-B42B-09550F31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164872"/>
        <c:axId val="223165200"/>
      </c:scatterChart>
      <c:valAx>
        <c:axId val="2231648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 [m]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23165200"/>
        <c:crosses val="autoZero"/>
        <c:crossBetween val="midCat"/>
      </c:valAx>
      <c:valAx>
        <c:axId val="22316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 [m/s]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231648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47625</xdr:rowOff>
    </xdr:from>
    <xdr:to>
      <xdr:col>12</xdr:col>
      <xdr:colOff>447675</xdr:colOff>
      <xdr:row>23</xdr:row>
      <xdr:rowOff>123825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B9EF84F-1612-4126-B8F3-4946BB8DBF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26</xdr:row>
      <xdr:rowOff>0</xdr:rowOff>
    </xdr:from>
    <xdr:to>
      <xdr:col>3</xdr:col>
      <xdr:colOff>357874</xdr:colOff>
      <xdr:row>29</xdr:row>
      <xdr:rowOff>4729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78828D5-E74E-43D5-BAD5-CC79E371F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524500"/>
          <a:ext cx="2643874" cy="5762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3</xdr:col>
      <xdr:colOff>65018</xdr:colOff>
      <xdr:row>38</xdr:row>
      <xdr:rowOff>84956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776CD18-8563-46CA-9C2E-568F390C3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286500"/>
          <a:ext cx="2351018" cy="1608956"/>
        </a:xfrm>
        <a:prstGeom prst="rect">
          <a:avLst/>
        </a:prstGeom>
      </xdr:spPr>
    </xdr:pic>
    <xdr:clientData/>
  </xdr:twoCellAnchor>
  <xdr:twoCellAnchor editAs="oneCell">
    <xdr:from>
      <xdr:col>9</xdr:col>
      <xdr:colOff>445177</xdr:colOff>
      <xdr:row>26</xdr:row>
      <xdr:rowOff>0</xdr:rowOff>
    </xdr:from>
    <xdr:to>
      <xdr:col>14</xdr:col>
      <xdr:colOff>151784</xdr:colOff>
      <xdr:row>37</xdr:row>
      <xdr:rowOff>98673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94422A71-4693-4AE8-9C35-3C017F280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03177" y="5524500"/>
          <a:ext cx="3516607" cy="2194173"/>
        </a:xfrm>
        <a:prstGeom prst="rect">
          <a:avLst/>
        </a:prstGeom>
      </xdr:spPr>
    </xdr:pic>
    <xdr:clientData/>
  </xdr:twoCellAnchor>
  <xdr:twoCellAnchor editAs="oneCell">
    <xdr:from>
      <xdr:col>0</xdr:col>
      <xdr:colOff>433640</xdr:colOff>
      <xdr:row>44</xdr:row>
      <xdr:rowOff>4563</xdr:rowOff>
    </xdr:from>
    <xdr:to>
      <xdr:col>5</xdr:col>
      <xdr:colOff>166940</xdr:colOff>
      <xdr:row>53</xdr:row>
      <xdr:rowOff>14088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C29CAD0D-B64F-4DC8-852E-E5552B6D9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3640" y="8958063"/>
          <a:ext cx="3543300" cy="1724025"/>
        </a:xfrm>
        <a:prstGeom prst="rect">
          <a:avLst/>
        </a:prstGeom>
      </xdr:spPr>
    </xdr:pic>
    <xdr:clientData/>
  </xdr:twoCellAnchor>
  <xdr:twoCellAnchor editAs="oneCell">
    <xdr:from>
      <xdr:col>6</xdr:col>
      <xdr:colOff>110113</xdr:colOff>
      <xdr:row>41</xdr:row>
      <xdr:rowOff>0</xdr:rowOff>
    </xdr:from>
    <xdr:to>
      <xdr:col>10</xdr:col>
      <xdr:colOff>554501</xdr:colOff>
      <xdr:row>54</xdr:row>
      <xdr:rowOff>97454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3B046C46-BC27-4D6E-94AE-E3B3CBB0E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682113" y="8382000"/>
          <a:ext cx="3492388" cy="2573954"/>
        </a:xfrm>
        <a:prstGeom prst="rect">
          <a:avLst/>
        </a:prstGeom>
      </xdr:spPr>
    </xdr:pic>
    <xdr:clientData/>
  </xdr:twoCellAnchor>
  <xdr:twoCellAnchor editAs="oneCell">
    <xdr:from>
      <xdr:col>6</xdr:col>
      <xdr:colOff>110113</xdr:colOff>
      <xdr:row>59</xdr:row>
      <xdr:rowOff>27383</xdr:rowOff>
    </xdr:from>
    <xdr:to>
      <xdr:col>10</xdr:col>
      <xdr:colOff>540092</xdr:colOff>
      <xdr:row>71</xdr:row>
      <xdr:rowOff>8860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57E91C47-02DE-407F-936B-E97533B93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682113" y="11838383"/>
          <a:ext cx="3477979" cy="2267477"/>
        </a:xfrm>
        <a:prstGeom prst="rect">
          <a:avLst/>
        </a:prstGeom>
      </xdr:spPr>
    </xdr:pic>
    <xdr:clientData/>
  </xdr:twoCellAnchor>
  <xdr:twoCellAnchor editAs="oneCell">
    <xdr:from>
      <xdr:col>1</xdr:col>
      <xdr:colOff>751760</xdr:colOff>
      <xdr:row>56</xdr:row>
      <xdr:rowOff>117206</xdr:rowOff>
    </xdr:from>
    <xdr:to>
      <xdr:col>5</xdr:col>
      <xdr:colOff>538267</xdr:colOff>
      <xdr:row>71</xdr:row>
      <xdr:rowOff>2309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90580771-4A10-490B-AA4A-D93F6634A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513760" y="11356706"/>
          <a:ext cx="2834507" cy="27426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</xdr:row>
      <xdr:rowOff>117206</xdr:rowOff>
    </xdr:from>
    <xdr:to>
      <xdr:col>1</xdr:col>
      <xdr:colOff>584837</xdr:colOff>
      <xdr:row>69</xdr:row>
      <xdr:rowOff>144441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54B12956-BE71-4A6D-BE99-7060DA45C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1356706"/>
          <a:ext cx="1346837" cy="2503735"/>
        </a:xfrm>
        <a:prstGeom prst="rect">
          <a:avLst/>
        </a:prstGeom>
      </xdr:spPr>
    </xdr:pic>
    <xdr:clientData/>
  </xdr:twoCellAnchor>
  <xdr:twoCellAnchor editAs="oneCell">
    <xdr:from>
      <xdr:col>4</xdr:col>
      <xdr:colOff>149679</xdr:colOff>
      <xdr:row>26</xdr:row>
      <xdr:rowOff>40822</xdr:rowOff>
    </xdr:from>
    <xdr:to>
      <xdr:col>9</xdr:col>
      <xdr:colOff>90740</xdr:colOff>
      <xdr:row>37</xdr:row>
      <xdr:rowOff>163286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89BE91C0-5199-473D-B940-4FD97D919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97679" y="5565322"/>
          <a:ext cx="3751061" cy="221796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meier\Documents\2026_2025_grundlagen_stroemungstechnik\2026_IU\cfd\kruemmer_mit_wasser250418neu.xlsx" TargetMode="External"/><Relationship Id="rId1" Type="http://schemas.openxmlformats.org/officeDocument/2006/relationships/externalLinkPath" Target="kruemmer_mit_wasser250418ne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elle1"/>
    </sheetNames>
    <sheetDataSet>
      <sheetData sheetId="0">
        <row r="8">
          <cell r="B8">
            <v>0.11</v>
          </cell>
          <cell r="C8">
            <v>15.6675</v>
          </cell>
        </row>
        <row r="9">
          <cell r="B9">
            <v>0.19</v>
          </cell>
          <cell r="C9">
            <v>11.154500000000001</v>
          </cell>
        </row>
        <row r="17">
          <cell r="C17">
            <v>0.11</v>
          </cell>
          <cell r="D17">
            <v>16.7</v>
          </cell>
        </row>
        <row r="18">
          <cell r="C18">
            <v>0.12</v>
          </cell>
          <cell r="D18">
            <v>15.308333333333334</v>
          </cell>
        </row>
        <row r="19">
          <cell r="C19">
            <v>0.13</v>
          </cell>
          <cell r="D19">
            <v>14.13076923076923</v>
          </cell>
        </row>
        <row r="20">
          <cell r="C20">
            <v>0.14000000000000001</v>
          </cell>
          <cell r="D20">
            <v>13.12142857142857</v>
          </cell>
        </row>
        <row r="21">
          <cell r="C21">
            <v>0.15</v>
          </cell>
          <cell r="D21">
            <v>12.246666666666666</v>
          </cell>
        </row>
        <row r="22">
          <cell r="C22">
            <v>0.16</v>
          </cell>
          <cell r="D22">
            <v>11.481249999999999</v>
          </cell>
        </row>
        <row r="23">
          <cell r="C23">
            <v>0.17</v>
          </cell>
          <cell r="D23">
            <v>10.805882352941175</v>
          </cell>
        </row>
        <row r="24">
          <cell r="C24">
            <v>0.18</v>
          </cell>
          <cell r="D24">
            <v>10.205555555555556</v>
          </cell>
        </row>
        <row r="25">
          <cell r="C25">
            <v>0.19</v>
          </cell>
          <cell r="D25">
            <v>9.6684210526315795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ruckverlust.de/faq-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7AE43-610B-4436-A1CF-47FF67B85DD9}">
  <dimension ref="A1:N31"/>
  <sheetViews>
    <sheetView topLeftCell="A13" workbookViewId="0">
      <selection activeCell="B16" sqref="B16"/>
    </sheetView>
  </sheetViews>
  <sheetFormatPr baseColWidth="10" defaultRowHeight="15" x14ac:dyDescent="0.25"/>
  <cols>
    <col min="1" max="1" width="14.7109375" customWidth="1"/>
    <col min="2" max="2" width="12" bestFit="1" customWidth="1"/>
  </cols>
  <sheetData>
    <row r="1" spans="1:11" x14ac:dyDescent="0.25">
      <c r="A1" t="s">
        <v>0</v>
      </c>
    </row>
    <row r="4" spans="1:11" x14ac:dyDescent="0.25">
      <c r="A4" t="s">
        <v>4</v>
      </c>
      <c r="B4">
        <v>12.7</v>
      </c>
      <c r="C4" t="s">
        <v>5</v>
      </c>
    </row>
    <row r="5" spans="1:11" x14ac:dyDescent="0.25">
      <c r="A5" t="s">
        <v>15</v>
      </c>
      <c r="B5">
        <v>997</v>
      </c>
      <c r="C5" t="s">
        <v>16</v>
      </c>
    </row>
    <row r="6" spans="1:11" x14ac:dyDescent="0.25">
      <c r="A6" t="s">
        <v>20</v>
      </c>
      <c r="B6" s="5">
        <v>8.899E-4</v>
      </c>
      <c r="C6" t="s">
        <v>19</v>
      </c>
    </row>
    <row r="7" spans="1:11" x14ac:dyDescent="0.25">
      <c r="A7" t="s">
        <v>21</v>
      </c>
      <c r="B7" s="1">
        <f>B6/rho</f>
        <v>8.9257773319959881E-7</v>
      </c>
      <c r="C7" t="s">
        <v>22</v>
      </c>
      <c r="D7" s="1" t="s">
        <v>23</v>
      </c>
      <c r="F7" t="s">
        <v>25</v>
      </c>
    </row>
    <row r="8" spans="1:11" x14ac:dyDescent="0.25">
      <c r="A8" t="s">
        <v>18</v>
      </c>
      <c r="B8" s="2">
        <f>B4*B11/B7</f>
        <v>1422845.2635127543</v>
      </c>
    </row>
    <row r="11" spans="1:11" x14ac:dyDescent="0.25">
      <c r="A11" t="s">
        <v>6</v>
      </c>
      <c r="B11">
        <v>0.1</v>
      </c>
      <c r="C11" t="s">
        <v>7</v>
      </c>
    </row>
    <row r="12" spans="1:11" x14ac:dyDescent="0.25">
      <c r="A12" t="s">
        <v>8</v>
      </c>
      <c r="B12">
        <v>0.3</v>
      </c>
      <c r="C12" t="s">
        <v>7</v>
      </c>
    </row>
    <row r="13" spans="1:11" x14ac:dyDescent="0.25">
      <c r="A13" t="s">
        <v>9</v>
      </c>
      <c r="B13">
        <v>0.3</v>
      </c>
      <c r="C13" t="s">
        <v>7</v>
      </c>
    </row>
    <row r="14" spans="1:11" x14ac:dyDescent="0.25">
      <c r="A14" t="s">
        <v>10</v>
      </c>
      <c r="B14">
        <v>0.15</v>
      </c>
    </row>
    <row r="15" spans="1:11" x14ac:dyDescent="0.25">
      <c r="A15" t="s">
        <v>11</v>
      </c>
      <c r="B15">
        <f>B14/B11</f>
        <v>1.4999999999999998</v>
      </c>
    </row>
    <row r="16" spans="1:11" x14ac:dyDescent="0.25">
      <c r="A16" t="s">
        <v>12</v>
      </c>
      <c r="B16">
        <v>8.5000000000000006E-2</v>
      </c>
      <c r="D16" t="s">
        <v>13</v>
      </c>
      <c r="K16" t="s">
        <v>32</v>
      </c>
    </row>
    <row r="17" spans="1:14" x14ac:dyDescent="0.25">
      <c r="D17" s="6" t="s">
        <v>30</v>
      </c>
    </row>
    <row r="18" spans="1:14" x14ac:dyDescent="0.25">
      <c r="A18" t="s">
        <v>14</v>
      </c>
      <c r="B18" s="2">
        <f>rho*B16*B4^2/2</f>
        <v>6834.2605249999997</v>
      </c>
      <c r="C18" t="s">
        <v>2</v>
      </c>
    </row>
    <row r="19" spans="1:14" x14ac:dyDescent="0.25">
      <c r="A19" t="s">
        <v>17</v>
      </c>
      <c r="B19" s="4">
        <f>B12+B13+B14*2*PI()/4</f>
        <v>0.83561944901923446</v>
      </c>
      <c r="C19" t="s">
        <v>7</v>
      </c>
    </row>
    <row r="21" spans="1:14" x14ac:dyDescent="0.25">
      <c r="A21" t="s">
        <v>34</v>
      </c>
    </row>
    <row r="22" spans="1:14" x14ac:dyDescent="0.25">
      <c r="A22" t="s">
        <v>27</v>
      </c>
      <c r="B22">
        <v>0</v>
      </c>
    </row>
    <row r="23" spans="1:14" x14ac:dyDescent="0.25">
      <c r="A23" t="s">
        <v>26</v>
      </c>
      <c r="B23" s="3">
        <f ca="1">(-2*LOG((2.51/(Re*(IF(lambda=0,0.03,lambda))^0.5))+(epsilon/(3.71*D_rohr))))^-2</f>
        <v>1.097101064190549E-2</v>
      </c>
    </row>
    <row r="24" spans="1:14" x14ac:dyDescent="0.25">
      <c r="A24" t="s">
        <v>28</v>
      </c>
      <c r="B24" s="2">
        <f ca="1">lambda*B19/D_rohr*B4^2/2*rho</f>
        <v>7371.0232403191176</v>
      </c>
      <c r="C24" t="s">
        <v>2</v>
      </c>
    </row>
    <row r="25" spans="1:14" x14ac:dyDescent="0.25">
      <c r="B25" s="2"/>
    </row>
    <row r="26" spans="1:14" x14ac:dyDescent="0.25">
      <c r="A26" t="s">
        <v>31</v>
      </c>
      <c r="B26" s="2">
        <f ca="1">B24+B18</f>
        <v>14205.283765319116</v>
      </c>
    </row>
    <row r="28" spans="1:14" x14ac:dyDescent="0.25">
      <c r="A28" t="s">
        <v>33</v>
      </c>
    </row>
    <row r="29" spans="1:14" x14ac:dyDescent="0.25">
      <c r="A29" t="s">
        <v>1</v>
      </c>
      <c r="B29">
        <v>-93598</v>
      </c>
      <c r="C29" t="s">
        <v>2</v>
      </c>
      <c r="N29" t="s">
        <v>24</v>
      </c>
    </row>
    <row r="30" spans="1:14" x14ac:dyDescent="0.25">
      <c r="A30" t="s">
        <v>29</v>
      </c>
      <c r="B30" s="2">
        <v>-80378.2</v>
      </c>
      <c r="C30" t="s">
        <v>2</v>
      </c>
    </row>
    <row r="31" spans="1:14" x14ac:dyDescent="0.25">
      <c r="A31" t="s">
        <v>3</v>
      </c>
      <c r="B31" s="2">
        <f>B30-B29</f>
        <v>13219.800000000003</v>
      </c>
      <c r="C31" t="s">
        <v>2</v>
      </c>
    </row>
  </sheetData>
  <hyperlinks>
    <hyperlink ref="D17" r:id="rId1" display="https://www.druckverlust.de/faq-1.html" xr:uid="{15A10C18-80A9-4CC0-8399-F279DC779551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39E29-EE7E-4A16-A42A-DF811EF7B411}">
  <dimension ref="A1:G23"/>
  <sheetViews>
    <sheetView tabSelected="1" workbookViewId="0">
      <selection activeCell="P45" sqref="P45"/>
    </sheetView>
  </sheetViews>
  <sheetFormatPr baseColWidth="10" defaultRowHeight="15" x14ac:dyDescent="0.25"/>
  <sheetData>
    <row r="1" spans="1:7" x14ac:dyDescent="0.25">
      <c r="A1" t="s">
        <v>52</v>
      </c>
      <c r="B1" t="s">
        <v>35</v>
      </c>
      <c r="C1">
        <v>-70380</v>
      </c>
      <c r="D1" t="s">
        <v>2</v>
      </c>
    </row>
    <row r="2" spans="1:7" x14ac:dyDescent="0.25">
      <c r="A2" t="s">
        <v>36</v>
      </c>
      <c r="B2" t="s">
        <v>37</v>
      </c>
      <c r="C2">
        <v>65250</v>
      </c>
      <c r="D2" t="s">
        <v>2</v>
      </c>
    </row>
    <row r="3" spans="1:7" x14ac:dyDescent="0.25">
      <c r="C3">
        <f>C1-C2</f>
        <v>-135630</v>
      </c>
      <c r="D3" t="s">
        <v>2</v>
      </c>
      <c r="E3">
        <f>C3/100000</f>
        <v>-1.3563000000000001</v>
      </c>
      <c r="F3" t="s">
        <v>38</v>
      </c>
      <c r="G3" t="s">
        <v>39</v>
      </c>
    </row>
    <row r="5" spans="1:7" x14ac:dyDescent="0.25">
      <c r="A5" t="s">
        <v>40</v>
      </c>
      <c r="B5">
        <v>0.11</v>
      </c>
      <c r="C5">
        <v>15.6675</v>
      </c>
    </row>
    <row r="6" spans="1:7" x14ac:dyDescent="0.25">
      <c r="A6" t="s">
        <v>41</v>
      </c>
      <c r="B6">
        <v>0.19</v>
      </c>
      <c r="C6" s="7">
        <v>11.154500000000001</v>
      </c>
      <c r="D6" t="s">
        <v>42</v>
      </c>
    </row>
    <row r="9" spans="1:7" x14ac:dyDescent="0.25">
      <c r="A9" t="s">
        <v>43</v>
      </c>
      <c r="C9" t="s">
        <v>44</v>
      </c>
      <c r="D9" t="s">
        <v>45</v>
      </c>
    </row>
    <row r="11" spans="1:7" x14ac:dyDescent="0.25">
      <c r="A11" t="s">
        <v>46</v>
      </c>
      <c r="B11" t="s">
        <v>47</v>
      </c>
      <c r="C11">
        <v>1.837</v>
      </c>
    </row>
    <row r="13" spans="1:7" x14ac:dyDescent="0.25">
      <c r="B13" t="s">
        <v>48</v>
      </c>
      <c r="C13">
        <v>0.1</v>
      </c>
      <c r="D13" s="8">
        <f>$C$14/C13</f>
        <v>1.0999999999999999</v>
      </c>
      <c r="E13" t="s">
        <v>49</v>
      </c>
    </row>
    <row r="14" spans="1:7" x14ac:dyDescent="0.25">
      <c r="C14">
        <v>0.11</v>
      </c>
      <c r="D14" s="8">
        <f t="shared" ref="D14:D23" si="0">$C$14/C14</f>
        <v>1</v>
      </c>
      <c r="E14" t="s">
        <v>50</v>
      </c>
    </row>
    <row r="15" spans="1:7" x14ac:dyDescent="0.25">
      <c r="C15">
        <v>0.12</v>
      </c>
      <c r="D15" s="8">
        <f t="shared" si="0"/>
        <v>0.91666666666666674</v>
      </c>
    </row>
    <row r="16" spans="1:7" x14ac:dyDescent="0.25">
      <c r="C16">
        <v>0.13</v>
      </c>
      <c r="D16" s="8">
        <f t="shared" si="0"/>
        <v>0.84615384615384615</v>
      </c>
    </row>
    <row r="17" spans="2:5" x14ac:dyDescent="0.25">
      <c r="C17">
        <v>0.14000000000000001</v>
      </c>
      <c r="D17" s="8">
        <f t="shared" si="0"/>
        <v>0.7857142857142857</v>
      </c>
    </row>
    <row r="18" spans="2:5" x14ac:dyDescent="0.25">
      <c r="C18">
        <v>0.15</v>
      </c>
      <c r="D18" s="8">
        <f t="shared" si="0"/>
        <v>0.73333333333333339</v>
      </c>
    </row>
    <row r="19" spans="2:5" x14ac:dyDescent="0.25">
      <c r="C19">
        <v>0.16</v>
      </c>
      <c r="D19" s="8">
        <f t="shared" si="0"/>
        <v>0.6875</v>
      </c>
    </row>
    <row r="20" spans="2:5" x14ac:dyDescent="0.25">
      <c r="C20">
        <v>0.17</v>
      </c>
      <c r="D20" s="8">
        <f t="shared" si="0"/>
        <v>0.64705882352941169</v>
      </c>
    </row>
    <row r="21" spans="2:5" x14ac:dyDescent="0.25">
      <c r="C21">
        <v>0.18</v>
      </c>
      <c r="D21" s="8">
        <f t="shared" si="0"/>
        <v>0.61111111111111116</v>
      </c>
    </row>
    <row r="22" spans="2:5" x14ac:dyDescent="0.25">
      <c r="C22">
        <v>0.19</v>
      </c>
      <c r="D22" s="8">
        <f t="shared" si="0"/>
        <v>0.57894736842105265</v>
      </c>
      <c r="E22" t="s">
        <v>50</v>
      </c>
    </row>
    <row r="23" spans="2:5" x14ac:dyDescent="0.25">
      <c r="B23" t="s">
        <v>51</v>
      </c>
      <c r="C23">
        <v>0.2</v>
      </c>
      <c r="D23" s="8">
        <f t="shared" si="0"/>
        <v>0.54999999999999993</v>
      </c>
      <c r="E23" t="s">
        <v>49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5</vt:i4>
      </vt:variant>
    </vt:vector>
  </HeadingPairs>
  <TitlesOfParts>
    <vt:vector size="7" baseType="lpstr">
      <vt:lpstr>Druckverlust</vt:lpstr>
      <vt:lpstr>Differenz innen aussen</vt:lpstr>
      <vt:lpstr>D_rohr</vt:lpstr>
      <vt:lpstr>epsilon</vt:lpstr>
      <vt:lpstr>lambda</vt:lpstr>
      <vt:lpstr>Re</vt:lpstr>
      <vt:lpstr>rho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Kameier, Frank</dc:creator>
  <cp:lastModifiedBy>Kameier, Frank</cp:lastModifiedBy>
  <dcterms:created xsi:type="dcterms:W3CDTF">2026-07-29T09:34:11Z</dcterms:created>
  <dcterms:modified xsi:type="dcterms:W3CDTF">2026-07-30T12:28:46Z</dcterms:modified>
</cp:coreProperties>
</file>